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nuela/Desktop/Affidamenti /Nuovo affidamento MC/Doc finali/"/>
    </mc:Choice>
  </mc:AlternateContent>
  <xr:revisionPtr revIDLastSave="0" documentId="8_{6DDED53D-084C-E941-9867-8E1DC13036DC}" xr6:coauthVersionLast="45" xr6:coauthVersionMax="45" xr10:uidLastSave="{00000000-0000-0000-0000-000000000000}"/>
  <bookViews>
    <workbookView xWindow="9840" yWindow="2060" windowWidth="45120" windowHeight="27340" xr2:uid="{C5515EDA-8F45-F04D-AB8A-78277DDAB99A}"/>
  </bookViews>
  <sheets>
    <sheet name="Tabella Proposta offerta" sheetId="3" r:id="rId1"/>
    <sheet name="stima visite" sheetId="2" r:id="rId2"/>
    <sheet name="Foglio5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3" l="1"/>
  <c r="G14" i="3"/>
  <c r="G15" i="3"/>
  <c r="G19" i="3"/>
  <c r="G27" i="3"/>
  <c r="G26" i="3"/>
  <c r="G25" i="3"/>
  <c r="F29" i="3" l="1"/>
  <c r="C8" i="2"/>
  <c r="E3" i="3"/>
  <c r="C14" i="3"/>
  <c r="E14" i="3" s="1"/>
  <c r="C25" i="3"/>
  <c r="E25" i="3" s="1"/>
  <c r="C26" i="3"/>
  <c r="E26" i="3" s="1"/>
  <c r="C19" i="3"/>
  <c r="E19" i="3" s="1"/>
  <c r="C27" i="3" l="1"/>
  <c r="C15" i="3"/>
  <c r="E15" i="3" s="1"/>
  <c r="F28" i="3" l="1"/>
  <c r="E27" i="3"/>
  <c r="C4" i="2"/>
  <c r="C3" i="2"/>
  <c r="C9" i="2" l="1"/>
  <c r="B12" i="2" s="1"/>
</calcChain>
</file>

<file path=xl/sharedStrings.xml><?xml version="1.0" encoding="utf-8"?>
<sst xmlns="http://schemas.openxmlformats.org/spreadsheetml/2006/main" count="71" uniqueCount="69">
  <si>
    <t>utenti tot</t>
  </si>
  <si>
    <t xml:space="preserve">nro prime visite </t>
  </si>
  <si>
    <t xml:space="preserve">nro visite periodiche </t>
  </si>
  <si>
    <t>qtà</t>
  </si>
  <si>
    <t>nro visite straordinarie</t>
  </si>
  <si>
    <t>valutazione rischi e stesura documento;</t>
  </si>
  <si>
    <r>
      <rPr>
        <b/>
        <sz val="10"/>
        <color rgb="FF0F0F0F"/>
        <rFont val="Cambria"/>
        <family val="1"/>
      </rPr>
      <t xml:space="preserve">Prestazione
</t>
    </r>
    <r>
      <rPr>
        <sz val="10"/>
        <color rgb="FF0F0F0F"/>
        <rFont val="Cambria"/>
        <family val="1"/>
      </rPr>
      <t>(D.lgs 81/2008, come modificato dal D.lgs 106/2009)</t>
    </r>
  </si>
  <si>
    <t>informazione/formazione riguardante la sicurezza e  salute dei lavoratori nei luoghi di lavoro</t>
  </si>
  <si>
    <t>predisposizione servizio di Primo soccorso;</t>
  </si>
  <si>
    <t>Visita medica con emissione giudizio idoneità</t>
  </si>
  <si>
    <t>Visiotest (visita oculistica presso la sede aziendale eseguita dal medico stesso)</t>
  </si>
  <si>
    <t>Istituzione, aggiornamento e custodia delle cartelle sanitarie e di rischio (art. 25, c. 1, lett. c) con conseguente invio ai soggetti competenti nei casi previsti</t>
  </si>
  <si>
    <t>Visita agli ambienti di lavoro (art. 25, c. 1, lett l)</t>
  </si>
  <si>
    <t>Programmazione della sorveglianza sanitaria e stesura relativo protoçollo (art. 25, c. 1, lett. b}</t>
  </si>
  <si>
    <t>Visita medica preventiva (art.41, c. 2, lett. a/ebis)</t>
  </si>
  <si>
    <t>periodica</t>
  </si>
  <si>
    <t>su  richiesta del lavoratore (art.41, c. 2, lett. c)</t>
  </si>
  <si>
    <t>in occasione di cambio mansione (art.41, c. 2, lett. d)</t>
  </si>
  <si>
    <t xml:space="preserve"> programmazione controllo rischi;</t>
  </si>
  <si>
    <t>attuazione/valorizzazione programmi di promozione della salute</t>
  </si>
  <si>
    <t>visita medica precedente alla ripresa del lavoro a seguito di assenza per motivi di salute di durata superiore a 60 giorni consecutivi</t>
  </si>
  <si>
    <t>Formulazione giudizio idoneità alla mansione specifica per iscritto e consegna copia al lavoratore e datore di lavoro (art. 41, c. 6,  e 6bis)</t>
  </si>
  <si>
    <t>Comunicazione scritta dei risultati anonimi collettivi della sorveglianza sanitaria (art. 25, c. 1, lett. i)</t>
  </si>
  <si>
    <t>Elaborazione e invio telematico ai servizi competenti per territorio della informazioni di cui all'allegato 3B (art. 40)</t>
  </si>
  <si>
    <t>da 101 a 299 dipendenti</t>
  </si>
  <si>
    <t>visiotest</t>
  </si>
  <si>
    <t>nro visite su richiesta</t>
  </si>
  <si>
    <t xml:space="preserve">TOT </t>
  </si>
  <si>
    <t>nro visite fine rapporto</t>
  </si>
  <si>
    <t>VISITE MEDICHE</t>
  </si>
  <si>
    <t>visite tot</t>
  </si>
  <si>
    <t>nro visite gravidanza</t>
  </si>
  <si>
    <t>50 utenti</t>
  </si>
  <si>
    <t>Corso Primo Soccorso (12h)</t>
  </si>
  <si>
    <t>38 utenti</t>
  </si>
  <si>
    <t>ESAMI Strumentali</t>
  </si>
  <si>
    <t xml:space="preserve">stima uteni/anno </t>
  </si>
  <si>
    <t>(*) rif. tariffario attività medico competente anno 2019 - INAIL</t>
  </si>
  <si>
    <t>5h</t>
  </si>
  <si>
    <t>2 h</t>
  </si>
  <si>
    <t>3 h</t>
  </si>
  <si>
    <t>10 h</t>
  </si>
  <si>
    <t>Base d'asta (mesi 24)</t>
  </si>
  <si>
    <t xml:space="preserve">Prezzi Unitaria (base d'asta). </t>
  </si>
  <si>
    <t>(**) Canone bimestrale</t>
  </si>
  <si>
    <t>65 utenti</t>
  </si>
  <si>
    <r>
      <rPr>
        <sz val="9"/>
        <color rgb="FF0F0F0F"/>
        <rFont val="Cambria"/>
        <family val="1"/>
      </rPr>
      <t>Partecipazione riunione annuale e/o  periodica {art. 35, c</t>
    </r>
    <r>
      <rPr>
        <sz val="9"/>
        <color rgb="FF363636"/>
        <rFont val="Cambria"/>
        <family val="1"/>
      </rPr>
      <t>. 1</t>
    </r>
    <r>
      <rPr>
        <sz val="9"/>
        <color rgb="FF0F0F0F"/>
        <rFont val="Cambria"/>
        <family val="1"/>
      </rPr>
      <t>)</t>
    </r>
  </si>
  <si>
    <t>2 utenti</t>
  </si>
  <si>
    <t>Importo totale base d'asta</t>
  </si>
  <si>
    <t>301,23 € (**)</t>
  </si>
  <si>
    <t>Peso (%)</t>
  </si>
  <si>
    <t xml:space="preserve">All. A - Proposta economica </t>
  </si>
  <si>
    <t xml:space="preserve">AVVISO PUBBLICO INCARICO DI MEDICO COMPETENTE DEL “GRAN SASSO SCIENCE INSTITUTE” </t>
  </si>
  <si>
    <t>Stima GSSI (min/annuo)</t>
  </si>
  <si>
    <t>80 €/h</t>
  </si>
  <si>
    <t>Importo tot offerto</t>
  </si>
  <si>
    <t>Data</t>
  </si>
  <si>
    <t>Firma</t>
  </si>
  <si>
    <t>Importo totale offerto (in cifre)</t>
  </si>
  <si>
    <t>Importo totale offerto (in lettere)</t>
  </si>
  <si>
    <t>_________________________________________________/________</t>
  </si>
  <si>
    <r>
      <rPr>
        <b/>
        <i/>
        <sz val="10"/>
        <color rgb="FF0F0F0F"/>
        <rFont val="Cambria"/>
        <family val="1"/>
      </rPr>
      <t xml:space="preserve">Attività </t>
    </r>
    <r>
      <rPr>
        <b/>
        <i/>
        <sz val="10"/>
        <color rgb="FF212121"/>
        <rFont val="Cambria"/>
        <family val="1"/>
      </rPr>
      <t xml:space="preserve">di </t>
    </r>
    <r>
      <rPr>
        <b/>
        <i/>
        <sz val="10"/>
        <color rgb="FF0F0F0F"/>
        <rFont val="Cambria"/>
        <family val="1"/>
      </rPr>
      <t>collaborazione con il Datore di lavoro (art. 25, c. 1, lett. a) (*)</t>
    </r>
  </si>
  <si>
    <r>
      <rPr>
        <b/>
        <i/>
        <sz val="10"/>
        <color rgb="FF0F0F0F"/>
        <rFont val="Cambria"/>
        <family val="1"/>
      </rPr>
      <t xml:space="preserve">Questionari mirati al rischio lavorativo o </t>
    </r>
    <r>
      <rPr>
        <b/>
        <i/>
        <sz val="10"/>
        <color rgb="FF212121"/>
        <rFont val="Cambria"/>
        <family val="1"/>
      </rPr>
      <t xml:space="preserve">a </t>
    </r>
    <r>
      <rPr>
        <b/>
        <i/>
        <sz val="10"/>
        <color rgb="FF0F0F0F"/>
        <rFont val="Cambria"/>
        <family val="1"/>
      </rPr>
      <t>fini diagnostici somministrati individualmente (art  25)</t>
    </r>
    <r>
      <rPr>
        <b/>
        <i/>
        <sz val="10"/>
        <rFont val="Cambria"/>
        <family val="1"/>
      </rPr>
      <t xml:space="preserve"> - SLC (*)</t>
    </r>
  </si>
  <si>
    <t>alla cessazione del rapporto di lavoro nei casi previsti dalla normativa vigente (art. 41, c. 2, lett. e)</t>
  </si>
  <si>
    <t>Visita medica (*)</t>
  </si>
  <si>
    <t>Visite per concessione flessibilità estensione obbl. maternità (*)</t>
  </si>
  <si>
    <t>Oneri per la sicurezza non soggetti a ribasso</t>
  </si>
  <si>
    <t>Prezzo Unitario offerto (ribassato) (***)</t>
  </si>
  <si>
    <t>(***) Compilare solo la colonna con gli importi (settata per ottenere la somma in automatico) e la riga con il totale in lettere (in rosso)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</si>
</sst>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#,##0.00\ &quot;€&quot;"/>
  </numFmts>
  <fonts count="21" x14ac:knownFonts="1">
    <font>
      <sz val="12"/>
      <color theme="1"/>
      <name val="Calibri"/>
      <family val="2"/>
      <scheme val="minor"/>
    </font>
    <font>
      <sz val="10"/>
      <color theme="1"/>
      <name val="Cambria"/>
      <family val="1"/>
    </font>
    <font>
      <sz val="8"/>
      <name val="Calibri"/>
      <family val="2"/>
      <scheme val="minor"/>
    </font>
    <font>
      <b/>
      <sz val="10"/>
      <color rgb="FF0F0F0F"/>
      <name val="Cambria"/>
      <family val="1"/>
    </font>
    <font>
      <sz val="10"/>
      <color rgb="FF0F0F0F"/>
      <name val="Cambria"/>
      <family val="1"/>
    </font>
    <font>
      <sz val="10"/>
      <name val="Cambria"/>
      <family val="1"/>
    </font>
    <font>
      <sz val="9"/>
      <color theme="1"/>
      <name val="Cambria"/>
      <family val="1"/>
    </font>
    <font>
      <b/>
      <i/>
      <sz val="12"/>
      <color theme="1"/>
      <name val="Cambria"/>
      <family val="1"/>
    </font>
    <font>
      <b/>
      <i/>
      <sz val="10"/>
      <color rgb="FFC00000"/>
      <name val="Cambria"/>
      <family val="1"/>
    </font>
    <font>
      <b/>
      <sz val="12"/>
      <color theme="1"/>
      <name val="Cambria"/>
      <family val="1"/>
    </font>
    <font>
      <sz val="9"/>
      <color rgb="FF0F0F0F"/>
      <name val="Cambria"/>
      <family val="1"/>
    </font>
    <font>
      <sz val="9"/>
      <color rgb="FF363636"/>
      <name val="Cambria"/>
      <family val="1"/>
    </font>
    <font>
      <b/>
      <i/>
      <sz val="10"/>
      <color theme="1"/>
      <name val="Cambria"/>
      <family val="1"/>
    </font>
    <font>
      <b/>
      <i/>
      <sz val="10"/>
      <color rgb="FF0F0F0F"/>
      <name val="Cambria"/>
      <family val="1"/>
    </font>
    <font>
      <b/>
      <i/>
      <sz val="10"/>
      <color rgb="FF212121"/>
      <name val="Cambria"/>
      <family val="1"/>
    </font>
    <font>
      <b/>
      <i/>
      <sz val="10"/>
      <name val="Cambria"/>
      <family val="1"/>
    </font>
    <font>
      <b/>
      <i/>
      <sz val="12"/>
      <name val="Cambria"/>
      <family val="1"/>
    </font>
    <font>
      <b/>
      <sz val="12"/>
      <name val="Cambria"/>
      <family val="1"/>
    </font>
    <font>
      <b/>
      <sz val="10"/>
      <color rgb="FFFF0000"/>
      <name val="Cambria"/>
      <family val="1"/>
    </font>
    <font>
      <b/>
      <sz val="12"/>
      <color rgb="FFFF0000"/>
      <name val="Cambria"/>
      <family val="1"/>
    </font>
    <font>
      <b/>
      <i/>
      <sz val="12"/>
      <color rgb="FFFF0000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1" fillId="2" borderId="8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right"/>
    </xf>
    <xf numFmtId="0" fontId="1" fillId="0" borderId="8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Fill="1"/>
    <xf numFmtId="0" fontId="1" fillId="4" borderId="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right"/>
    </xf>
    <xf numFmtId="0" fontId="8" fillId="2" borderId="16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right"/>
    </xf>
    <xf numFmtId="0" fontId="1" fillId="0" borderId="2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7" fillId="0" borderId="0" xfId="0" applyFont="1" applyAlignment="1">
      <alignment horizontal="right"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9" xfId="0" applyFont="1" applyFill="1" applyBorder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8" fillId="3" borderId="18" xfId="0" applyFont="1" applyFill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6" fillId="5" borderId="7" xfId="0" applyNumberFormat="1" applyFont="1" applyFill="1" applyBorder="1" applyAlignment="1">
      <alignment horizontal="right" vertical="center" wrapText="1"/>
    </xf>
    <xf numFmtId="0" fontId="6" fillId="5" borderId="9" xfId="0" applyNumberFormat="1" applyFont="1" applyFill="1" applyBorder="1" applyAlignment="1">
      <alignment horizontal="right" vertical="center" wrapText="1"/>
    </xf>
    <xf numFmtId="165" fontId="1" fillId="5" borderId="43" xfId="0" applyNumberFormat="1" applyFont="1" applyFill="1" applyBorder="1" applyAlignment="1">
      <alignment horizontal="right" vertical="center" indent="1"/>
    </xf>
    <xf numFmtId="0" fontId="15" fillId="5" borderId="16" xfId="0" applyFont="1" applyFill="1" applyBorder="1" applyAlignment="1">
      <alignment horizontal="left" vertical="center" wrapText="1"/>
    </xf>
    <xf numFmtId="0" fontId="12" fillId="5" borderId="42" xfId="0" applyFont="1" applyFill="1" applyBorder="1" applyAlignment="1">
      <alignment vertical="center"/>
    </xf>
    <xf numFmtId="0" fontId="12" fillId="5" borderId="42" xfId="0" applyFont="1" applyFill="1" applyBorder="1" applyAlignment="1">
      <alignment vertical="center" wrapText="1"/>
    </xf>
    <xf numFmtId="164" fontId="12" fillId="5" borderId="42" xfId="0" applyNumberFormat="1" applyFont="1" applyFill="1" applyBorder="1" applyAlignment="1">
      <alignment horizontal="left" vertical="center"/>
    </xf>
    <xf numFmtId="0" fontId="13" fillId="5" borderId="4" xfId="0" applyFont="1" applyFill="1" applyBorder="1" applyAlignment="1">
      <alignment horizontal="left" vertical="center" wrapText="1"/>
    </xf>
    <xf numFmtId="165" fontId="1" fillId="5" borderId="27" xfId="0" applyNumberFormat="1" applyFont="1" applyFill="1" applyBorder="1" applyAlignment="1">
      <alignment horizontal="right" vertical="center" indent="1"/>
    </xf>
    <xf numFmtId="0" fontId="5" fillId="5" borderId="18" xfId="0" applyFont="1" applyFill="1" applyBorder="1" applyAlignment="1">
      <alignment horizontal="center" vertical="center" wrapText="1"/>
    </xf>
    <xf numFmtId="0" fontId="13" fillId="5" borderId="39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right" vertical="center" wrapText="1"/>
    </xf>
    <xf numFmtId="0" fontId="6" fillId="5" borderId="44" xfId="0" applyFont="1" applyFill="1" applyBorder="1" applyAlignment="1">
      <alignment horizontal="right" vertical="center" wrapText="1"/>
    </xf>
    <xf numFmtId="0" fontId="1" fillId="5" borderId="24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 wrapText="1"/>
    </xf>
    <xf numFmtId="164" fontId="1" fillId="5" borderId="52" xfId="0" applyNumberFormat="1" applyFont="1" applyFill="1" applyBorder="1" applyAlignment="1">
      <alignment horizontal="center" vertical="center"/>
    </xf>
    <xf numFmtId="0" fontId="12" fillId="5" borderId="38" xfId="0" applyFont="1" applyFill="1" applyBorder="1" applyAlignment="1">
      <alignment horizontal="left" vertical="center" wrapText="1"/>
    </xf>
    <xf numFmtId="0" fontId="1" fillId="5" borderId="40" xfId="0" applyFont="1" applyFill="1" applyBorder="1" applyAlignment="1">
      <alignment horizontal="right" vertical="center" wrapText="1"/>
    </xf>
    <xf numFmtId="0" fontId="6" fillId="5" borderId="45" xfId="0" applyFont="1" applyFill="1" applyBorder="1" applyAlignment="1">
      <alignment horizontal="right" vertical="center" wrapText="1"/>
    </xf>
    <xf numFmtId="0" fontId="6" fillId="5" borderId="46" xfId="0" applyFont="1" applyFill="1" applyBorder="1" applyAlignment="1">
      <alignment horizontal="right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right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0" fillId="5" borderId="44" xfId="0" applyFont="1" applyFill="1" applyBorder="1" applyAlignment="1">
      <alignment horizontal="right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right" vertical="center" wrapText="1"/>
    </xf>
    <xf numFmtId="0" fontId="1" fillId="6" borderId="46" xfId="0" applyFont="1" applyFill="1" applyBorder="1" applyAlignment="1">
      <alignment horizontal="center" vertical="center" wrapText="1"/>
    </xf>
    <xf numFmtId="0" fontId="3" fillId="6" borderId="41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vertical="center" wrapText="1"/>
    </xf>
    <xf numFmtId="165" fontId="4" fillId="5" borderId="19" xfId="0" applyNumberFormat="1" applyFont="1" applyFill="1" applyBorder="1" applyAlignment="1">
      <alignment horizontal="right" vertical="center" indent="1" shrinkToFit="1"/>
    </xf>
    <xf numFmtId="165" fontId="4" fillId="5" borderId="17" xfId="0" applyNumberFormat="1" applyFont="1" applyFill="1" applyBorder="1" applyAlignment="1">
      <alignment horizontal="right" vertical="center" indent="1" shrinkToFit="1"/>
    </xf>
    <xf numFmtId="164" fontId="4" fillId="5" borderId="20" xfId="0" applyNumberFormat="1" applyFont="1" applyFill="1" applyBorder="1" applyAlignment="1">
      <alignment horizontal="center" vertical="center" shrinkToFit="1"/>
    </xf>
    <xf numFmtId="165" fontId="1" fillId="0" borderId="0" xfId="0" applyNumberFormat="1" applyFont="1" applyAlignment="1">
      <alignment vertical="center"/>
    </xf>
    <xf numFmtId="165" fontId="19" fillId="0" borderId="46" xfId="0" applyNumberFormat="1" applyFont="1" applyFill="1" applyBorder="1" applyAlignment="1">
      <alignment horizontal="center" vertical="center" wrapText="1"/>
    </xf>
    <xf numFmtId="165" fontId="17" fillId="0" borderId="41" xfId="0" applyNumberFormat="1" applyFont="1" applyFill="1" applyBorder="1" applyAlignment="1">
      <alignment horizontal="center" vertical="center" wrapText="1"/>
    </xf>
    <xf numFmtId="165" fontId="19" fillId="0" borderId="42" xfId="0" applyNumberFormat="1" applyFont="1" applyFill="1" applyBorder="1" applyAlignment="1">
      <alignment horizontal="center" vertical="center" wrapText="1"/>
    </xf>
    <xf numFmtId="165" fontId="17" fillId="0" borderId="24" xfId="0" applyNumberFormat="1" applyFont="1" applyFill="1" applyBorder="1" applyAlignment="1">
      <alignment horizontal="center" vertical="center" wrapText="1"/>
    </xf>
    <xf numFmtId="165" fontId="19" fillId="0" borderId="42" xfId="0" applyNumberFormat="1" applyFont="1" applyFill="1" applyBorder="1" applyAlignment="1">
      <alignment horizontal="center" vertical="center"/>
    </xf>
    <xf numFmtId="165" fontId="9" fillId="0" borderId="2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5" borderId="2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8" fillId="6" borderId="38" xfId="0" applyFont="1" applyFill="1" applyBorder="1" applyAlignment="1">
      <alignment horizontal="center" vertical="center" wrapText="1"/>
    </xf>
    <xf numFmtId="0" fontId="3" fillId="6" borderId="40" xfId="0" applyFont="1" applyFill="1" applyBorder="1" applyAlignment="1">
      <alignment horizontal="center" vertical="center" wrapText="1"/>
    </xf>
    <xf numFmtId="165" fontId="7" fillId="5" borderId="30" xfId="0" applyNumberFormat="1" applyFont="1" applyFill="1" applyBorder="1" applyAlignment="1">
      <alignment horizontal="right" vertical="center"/>
    </xf>
    <xf numFmtId="165" fontId="7" fillId="5" borderId="31" xfId="0" applyNumberFormat="1" applyFont="1" applyFill="1" applyBorder="1" applyAlignment="1">
      <alignment horizontal="right" vertical="center"/>
    </xf>
    <xf numFmtId="165" fontId="20" fillId="0" borderId="10" xfId="0" applyNumberFormat="1" applyFont="1" applyFill="1" applyBorder="1" applyAlignment="1">
      <alignment horizontal="right" vertical="center"/>
    </xf>
    <xf numFmtId="165" fontId="20" fillId="0" borderId="11" xfId="0" applyNumberFormat="1" applyFont="1" applyFill="1" applyBorder="1" applyAlignment="1">
      <alignment horizontal="right" vertical="center"/>
    </xf>
    <xf numFmtId="0" fontId="1" fillId="0" borderId="32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right" vertical="center"/>
    </xf>
    <xf numFmtId="165" fontId="7" fillId="0" borderId="5" xfId="0" applyNumberFormat="1" applyFont="1" applyFill="1" applyBorder="1" applyAlignment="1">
      <alignment horizontal="right" vertical="center"/>
    </xf>
    <xf numFmtId="165" fontId="7" fillId="0" borderId="6" xfId="0" applyNumberFormat="1" applyFont="1" applyFill="1" applyBorder="1" applyAlignment="1">
      <alignment horizontal="right" vertical="center"/>
    </xf>
    <xf numFmtId="165" fontId="4" fillId="5" borderId="47" xfId="0" applyNumberFormat="1" applyFont="1" applyFill="1" applyBorder="1" applyAlignment="1">
      <alignment horizontal="right" vertical="center" indent="1" shrinkToFit="1"/>
    </xf>
    <xf numFmtId="165" fontId="4" fillId="5" borderId="35" xfId="0" applyNumberFormat="1" applyFont="1" applyFill="1" applyBorder="1" applyAlignment="1">
      <alignment horizontal="right" vertical="center" indent="1" shrinkToFit="1"/>
    </xf>
    <xf numFmtId="165" fontId="4" fillId="5" borderId="19" xfId="0" applyNumberFormat="1" applyFont="1" applyFill="1" applyBorder="1" applyAlignment="1">
      <alignment horizontal="right" vertical="center" indent="1" shrinkToFit="1"/>
    </xf>
    <xf numFmtId="164" fontId="5" fillId="5" borderId="14" xfId="0" applyNumberFormat="1" applyFont="1" applyFill="1" applyBorder="1" applyAlignment="1">
      <alignment horizontal="right" vertical="center" wrapText="1" indent="1"/>
    </xf>
    <xf numFmtId="164" fontId="5" fillId="5" borderId="1" xfId="0" applyNumberFormat="1" applyFont="1" applyFill="1" applyBorder="1" applyAlignment="1">
      <alignment horizontal="right" vertical="center" wrapText="1" indent="1"/>
    </xf>
    <xf numFmtId="164" fontId="5" fillId="5" borderId="17" xfId="0" applyNumberFormat="1" applyFont="1" applyFill="1" applyBorder="1" applyAlignment="1">
      <alignment horizontal="right" vertical="center" wrapText="1" indent="1"/>
    </xf>
    <xf numFmtId="164" fontId="5" fillId="5" borderId="51" xfId="0" applyNumberFormat="1" applyFont="1" applyFill="1" applyBorder="1" applyAlignment="1">
      <alignment horizontal="center" vertical="center" wrapText="1"/>
    </xf>
    <xf numFmtId="164" fontId="5" fillId="5" borderId="34" xfId="0" applyNumberFormat="1" applyFont="1" applyFill="1" applyBorder="1" applyAlignment="1">
      <alignment horizontal="center" vertical="center" wrapText="1"/>
    </xf>
    <xf numFmtId="164" fontId="5" fillId="5" borderId="20" xfId="0" applyNumberFormat="1" applyFont="1" applyFill="1" applyBorder="1" applyAlignment="1">
      <alignment horizontal="center" vertical="center" wrapText="1"/>
    </xf>
    <xf numFmtId="165" fontId="19" fillId="0" borderId="4" xfId="0" applyNumberFormat="1" applyFont="1" applyFill="1" applyBorder="1" applyAlignment="1">
      <alignment horizontal="center" vertical="center" wrapText="1"/>
    </xf>
    <xf numFmtId="165" fontId="19" fillId="0" borderId="7" xfId="0" applyNumberFormat="1" applyFont="1" applyFill="1" applyBorder="1" applyAlignment="1">
      <alignment horizontal="center" vertical="center" wrapText="1"/>
    </xf>
    <xf numFmtId="165" fontId="19" fillId="0" borderId="9" xfId="0" applyNumberFormat="1" applyFont="1" applyFill="1" applyBorder="1" applyAlignment="1">
      <alignment horizontal="center" vertical="center" wrapText="1"/>
    </xf>
    <xf numFmtId="165" fontId="17" fillId="0" borderId="6" xfId="0" applyNumberFormat="1" applyFont="1" applyFill="1" applyBorder="1" applyAlignment="1">
      <alignment horizontal="center" vertical="center" wrapText="1"/>
    </xf>
    <xf numFmtId="165" fontId="17" fillId="0" borderId="8" xfId="0" applyNumberFormat="1" applyFont="1" applyFill="1" applyBorder="1" applyAlignment="1">
      <alignment horizontal="center" vertical="center" wrapText="1"/>
    </xf>
    <xf numFmtId="165" fontId="17" fillId="0" borderId="11" xfId="0" applyNumberFormat="1" applyFont="1" applyFill="1" applyBorder="1" applyAlignment="1">
      <alignment horizontal="center" vertical="center" wrapText="1"/>
    </xf>
    <xf numFmtId="165" fontId="4" fillId="5" borderId="1" xfId="0" applyNumberFormat="1" applyFont="1" applyFill="1" applyBorder="1" applyAlignment="1">
      <alignment horizontal="right" vertical="center" indent="1" shrinkToFit="1"/>
    </xf>
    <xf numFmtId="0" fontId="1" fillId="5" borderId="48" xfId="0" applyFont="1" applyFill="1" applyBorder="1" applyAlignment="1">
      <alignment horizontal="center" vertical="center" wrapText="1"/>
    </xf>
    <xf numFmtId="0" fontId="1" fillId="5" borderId="49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right" vertical="center"/>
    </xf>
    <xf numFmtId="0" fontId="7" fillId="5" borderId="30" xfId="0" applyFont="1" applyFill="1" applyBorder="1" applyAlignment="1">
      <alignment horizontal="right" vertical="center"/>
    </xf>
    <xf numFmtId="0" fontId="20" fillId="0" borderId="9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right" vertical="center"/>
    </xf>
    <xf numFmtId="0" fontId="4" fillId="5" borderId="41" xfId="0" applyFont="1" applyFill="1" applyBorder="1" applyAlignment="1">
      <alignment horizontal="center" vertical="center" wrapText="1"/>
    </xf>
    <xf numFmtId="0" fontId="4" fillId="5" borderId="40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165" fontId="4" fillId="5" borderId="14" xfId="0" applyNumberFormat="1" applyFont="1" applyFill="1" applyBorder="1" applyAlignment="1">
      <alignment horizontal="right" vertical="center" indent="1" shrinkToFit="1"/>
    </xf>
    <xf numFmtId="165" fontId="4" fillId="5" borderId="17" xfId="0" applyNumberFormat="1" applyFont="1" applyFill="1" applyBorder="1" applyAlignment="1">
      <alignment horizontal="right" vertical="center" indent="1" shrinkToFit="1"/>
    </xf>
    <xf numFmtId="164" fontId="4" fillId="5" borderId="34" xfId="0" applyNumberFormat="1" applyFont="1" applyFill="1" applyBorder="1" applyAlignment="1">
      <alignment horizontal="center" vertical="center" shrinkToFit="1"/>
    </xf>
    <xf numFmtId="164" fontId="4" fillId="5" borderId="51" xfId="0" applyNumberFormat="1" applyFont="1" applyFill="1" applyBorder="1" applyAlignment="1">
      <alignment horizontal="center" vertical="center" shrinkToFit="1"/>
    </xf>
    <xf numFmtId="164" fontId="4" fillId="5" borderId="20" xfId="0" applyNumberFormat="1" applyFont="1" applyFill="1" applyBorder="1" applyAlignment="1">
      <alignment horizontal="center" vertical="center" shrinkToFit="1"/>
    </xf>
    <xf numFmtId="165" fontId="17" fillId="0" borderId="54" xfId="0" applyNumberFormat="1" applyFont="1" applyFill="1" applyBorder="1" applyAlignment="1">
      <alignment horizontal="center" vertical="center" wrapText="1"/>
    </xf>
    <xf numFmtId="165" fontId="17" fillId="0" borderId="55" xfId="0" applyNumberFormat="1" applyFont="1" applyFill="1" applyBorder="1" applyAlignment="1">
      <alignment horizontal="center" vertical="center" wrapText="1"/>
    </xf>
    <xf numFmtId="165" fontId="19" fillId="0" borderId="39" xfId="0" applyNumberFormat="1" applyFont="1" applyFill="1" applyBorder="1" applyAlignment="1">
      <alignment horizontal="center" vertical="center" wrapText="1"/>
    </xf>
    <xf numFmtId="165" fontId="19" fillId="0" borderId="44" xfId="0" applyNumberFormat="1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right" vertical="center"/>
    </xf>
    <xf numFmtId="0" fontId="16" fillId="2" borderId="5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left" vertical="center"/>
    </xf>
    <xf numFmtId="0" fontId="8" fillId="3" borderId="39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7" fillId="5" borderId="25" xfId="0" applyFont="1" applyFill="1" applyBorder="1" applyAlignment="1">
      <alignment horizontal="right" vertical="center"/>
    </xf>
    <xf numFmtId="0" fontId="7" fillId="5" borderId="26" xfId="0" applyFont="1" applyFill="1" applyBorder="1" applyAlignment="1">
      <alignment horizontal="right" vertical="center"/>
    </xf>
    <xf numFmtId="165" fontId="7" fillId="5" borderId="26" xfId="0" applyNumberFormat="1" applyFont="1" applyFill="1" applyBorder="1" applyAlignment="1">
      <alignment horizontal="right" vertical="center"/>
    </xf>
    <xf numFmtId="165" fontId="7" fillId="5" borderId="53" xfId="0" applyNumberFormat="1" applyFont="1" applyFill="1" applyBorder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4F201-328F-AB44-9DD9-16425A658B99}">
  <sheetPr>
    <pageSetUpPr fitToPage="1"/>
  </sheetPr>
  <dimension ref="A1:I40"/>
  <sheetViews>
    <sheetView tabSelected="1" topLeftCell="A15" zoomScale="160" zoomScaleNormal="160" workbookViewId="0">
      <selection activeCell="I26" sqref="I26"/>
    </sheetView>
  </sheetViews>
  <sheetFormatPr baseColWidth="10" defaultRowHeight="13" x14ac:dyDescent="0.2"/>
  <cols>
    <col min="1" max="1" width="64.33203125" style="2" customWidth="1"/>
    <col min="2" max="2" width="12.33203125" style="3" customWidth="1"/>
    <col min="3" max="3" width="12.33203125" style="27" bestFit="1" customWidth="1"/>
    <col min="4" max="5" width="13.1640625" style="4" customWidth="1"/>
    <col min="6" max="6" width="23.6640625" style="3" customWidth="1"/>
    <col min="7" max="7" width="20.6640625" style="3" customWidth="1"/>
    <col min="8" max="16384" width="10.83203125" style="2"/>
  </cols>
  <sheetData>
    <row r="1" spans="1:7" ht="38" customHeight="1" thickBot="1" x14ac:dyDescent="0.25">
      <c r="A1" s="61" t="s">
        <v>52</v>
      </c>
      <c r="B1" s="128" t="s">
        <v>51</v>
      </c>
      <c r="C1" s="128"/>
      <c r="D1" s="128"/>
      <c r="E1" s="128"/>
      <c r="F1" s="128"/>
      <c r="G1" s="129"/>
    </row>
    <row r="2" spans="1:7" ht="39" customHeight="1" thickBot="1" x14ac:dyDescent="0.25">
      <c r="A2" s="56" t="s">
        <v>6</v>
      </c>
      <c r="B2" s="57" t="s">
        <v>53</v>
      </c>
      <c r="C2" s="58" t="s">
        <v>42</v>
      </c>
      <c r="D2" s="59" t="s">
        <v>43</v>
      </c>
      <c r="E2" s="60" t="s">
        <v>50</v>
      </c>
      <c r="F2" s="77" t="s">
        <v>67</v>
      </c>
      <c r="G2" s="78" t="s">
        <v>55</v>
      </c>
    </row>
    <row r="3" spans="1:7" ht="30" customHeight="1" x14ac:dyDescent="0.2">
      <c r="A3" s="45" t="s">
        <v>61</v>
      </c>
      <c r="B3" s="46"/>
      <c r="C3" s="94">
        <v>3614.8</v>
      </c>
      <c r="D3" s="97" t="s">
        <v>49</v>
      </c>
      <c r="E3" s="100">
        <f>C3/19200</f>
        <v>0.18827083333333333</v>
      </c>
      <c r="F3" s="103">
        <v>0</v>
      </c>
      <c r="G3" s="106">
        <f>F3*12</f>
        <v>0</v>
      </c>
    </row>
    <row r="4" spans="1:7" ht="20" customHeight="1" x14ac:dyDescent="0.2">
      <c r="A4" s="41" t="s">
        <v>7</v>
      </c>
      <c r="B4" s="47"/>
      <c r="C4" s="95"/>
      <c r="D4" s="98"/>
      <c r="E4" s="101"/>
      <c r="F4" s="104"/>
      <c r="G4" s="107"/>
    </row>
    <row r="5" spans="1:7" ht="20" customHeight="1" x14ac:dyDescent="0.2">
      <c r="A5" s="48" t="s">
        <v>18</v>
      </c>
      <c r="B5" s="49"/>
      <c r="C5" s="95"/>
      <c r="D5" s="98"/>
      <c r="E5" s="101"/>
      <c r="F5" s="104"/>
      <c r="G5" s="107"/>
    </row>
    <row r="6" spans="1:7" ht="20" customHeight="1" x14ac:dyDescent="0.2">
      <c r="A6" s="48" t="s">
        <v>5</v>
      </c>
      <c r="B6" s="49" t="s">
        <v>38</v>
      </c>
      <c r="C6" s="95"/>
      <c r="D6" s="98"/>
      <c r="E6" s="101"/>
      <c r="F6" s="104"/>
      <c r="G6" s="107"/>
    </row>
    <row r="7" spans="1:7" ht="20" customHeight="1" x14ac:dyDescent="0.2">
      <c r="A7" s="48" t="s">
        <v>8</v>
      </c>
      <c r="B7" s="49"/>
      <c r="C7" s="95"/>
      <c r="D7" s="98"/>
      <c r="E7" s="101"/>
      <c r="F7" s="104"/>
      <c r="G7" s="107"/>
    </row>
    <row r="8" spans="1:7" ht="20" customHeight="1" x14ac:dyDescent="0.2">
      <c r="A8" s="50" t="s">
        <v>19</v>
      </c>
      <c r="B8" s="51"/>
      <c r="C8" s="95"/>
      <c r="D8" s="98"/>
      <c r="E8" s="101"/>
      <c r="F8" s="104"/>
      <c r="G8" s="107"/>
    </row>
    <row r="9" spans="1:7" ht="20" customHeight="1" x14ac:dyDescent="0.2">
      <c r="A9" s="50" t="s">
        <v>13</v>
      </c>
      <c r="B9" s="52" t="s">
        <v>39</v>
      </c>
      <c r="C9" s="95"/>
      <c r="D9" s="98"/>
      <c r="E9" s="101"/>
      <c r="F9" s="104"/>
      <c r="G9" s="107"/>
    </row>
    <row r="10" spans="1:7" ht="20" customHeight="1" x14ac:dyDescent="0.2">
      <c r="A10" s="40" t="s">
        <v>46</v>
      </c>
      <c r="B10" s="52" t="s">
        <v>40</v>
      </c>
      <c r="C10" s="95"/>
      <c r="D10" s="98"/>
      <c r="E10" s="101"/>
      <c r="F10" s="104"/>
      <c r="G10" s="107"/>
    </row>
    <row r="11" spans="1:7" ht="20" customHeight="1" x14ac:dyDescent="0.2">
      <c r="A11" s="53" t="s">
        <v>12</v>
      </c>
      <c r="B11" s="54" t="s">
        <v>41</v>
      </c>
      <c r="C11" s="95"/>
      <c r="D11" s="98"/>
      <c r="E11" s="101"/>
      <c r="F11" s="104"/>
      <c r="G11" s="107"/>
    </row>
    <row r="12" spans="1:7" ht="30" customHeight="1" x14ac:dyDescent="0.2">
      <c r="A12" s="53" t="s">
        <v>22</v>
      </c>
      <c r="B12" s="110" t="s">
        <v>24</v>
      </c>
      <c r="C12" s="95"/>
      <c r="D12" s="98"/>
      <c r="E12" s="101"/>
      <c r="F12" s="104"/>
      <c r="G12" s="107"/>
    </row>
    <row r="13" spans="1:7" ht="30" customHeight="1" thickBot="1" x14ac:dyDescent="0.25">
      <c r="A13" s="55" t="s">
        <v>23</v>
      </c>
      <c r="B13" s="111"/>
      <c r="C13" s="96"/>
      <c r="D13" s="99"/>
      <c r="E13" s="102"/>
      <c r="F13" s="105"/>
      <c r="G13" s="108"/>
    </row>
    <row r="14" spans="1:7" ht="30" customHeight="1" thickBot="1" x14ac:dyDescent="0.25">
      <c r="A14" s="32" t="s">
        <v>62</v>
      </c>
      <c r="B14" s="38">
        <v>50</v>
      </c>
      <c r="C14" s="62">
        <f>7.2*50*2</f>
        <v>720</v>
      </c>
      <c r="D14" s="63">
        <v>7.2</v>
      </c>
      <c r="E14" s="64">
        <f>C14/19200</f>
        <v>3.7499999999999999E-2</v>
      </c>
      <c r="F14" s="66">
        <v>0</v>
      </c>
      <c r="G14" s="67">
        <f>F14*50*2</f>
        <v>0</v>
      </c>
    </row>
    <row r="15" spans="1:7" ht="30" customHeight="1" x14ac:dyDescent="0.2">
      <c r="A15" s="39" t="s">
        <v>9</v>
      </c>
      <c r="B15" s="116" t="s">
        <v>32</v>
      </c>
      <c r="C15" s="95">
        <f>D15*50*2</f>
        <v>7570</v>
      </c>
      <c r="D15" s="109">
        <v>75.7</v>
      </c>
      <c r="E15" s="121">
        <f>C15/19200</f>
        <v>0.39427083333333335</v>
      </c>
      <c r="F15" s="103">
        <v>0</v>
      </c>
      <c r="G15" s="106">
        <f>F15*50*2</f>
        <v>0</v>
      </c>
    </row>
    <row r="16" spans="1:7" x14ac:dyDescent="0.2">
      <c r="A16" s="40" t="s">
        <v>14</v>
      </c>
      <c r="B16" s="116"/>
      <c r="C16" s="95"/>
      <c r="D16" s="109"/>
      <c r="E16" s="121"/>
      <c r="F16" s="104"/>
      <c r="G16" s="107"/>
    </row>
    <row r="17" spans="1:9" ht="26" x14ac:dyDescent="0.2">
      <c r="A17" s="40" t="s">
        <v>11</v>
      </c>
      <c r="B17" s="116"/>
      <c r="C17" s="95"/>
      <c r="D17" s="109"/>
      <c r="E17" s="121"/>
      <c r="F17" s="104"/>
      <c r="G17" s="107"/>
    </row>
    <row r="18" spans="1:9" ht="27" thickBot="1" x14ac:dyDescent="0.25">
      <c r="A18" s="41" t="s">
        <v>21</v>
      </c>
      <c r="B18" s="116"/>
      <c r="C18" s="95"/>
      <c r="D18" s="109"/>
      <c r="E18" s="121"/>
      <c r="F18" s="105"/>
      <c r="G18" s="108"/>
    </row>
    <row r="19" spans="1:9" ht="30" customHeight="1" x14ac:dyDescent="0.2">
      <c r="A19" s="36" t="s">
        <v>64</v>
      </c>
      <c r="B19" s="117" t="s">
        <v>34</v>
      </c>
      <c r="C19" s="94">
        <f>29*38*2</f>
        <v>2204</v>
      </c>
      <c r="D19" s="119">
        <v>29</v>
      </c>
      <c r="E19" s="122">
        <f>C19/19200</f>
        <v>0.11479166666666667</v>
      </c>
      <c r="F19" s="126">
        <v>0</v>
      </c>
      <c r="G19" s="124">
        <f>F19*38*2</f>
        <v>0</v>
      </c>
      <c r="H19" s="76"/>
      <c r="I19" s="76"/>
    </row>
    <row r="20" spans="1:9" s="26" customFormat="1" ht="20" customHeight="1" x14ac:dyDescent="0.2">
      <c r="A20" s="29" t="s">
        <v>15</v>
      </c>
      <c r="B20" s="116"/>
      <c r="C20" s="95"/>
      <c r="D20" s="109"/>
      <c r="E20" s="121"/>
      <c r="F20" s="104"/>
      <c r="G20" s="107"/>
      <c r="H20" s="76"/>
      <c r="I20" s="76"/>
    </row>
    <row r="21" spans="1:9" s="26" customFormat="1" ht="20" customHeight="1" x14ac:dyDescent="0.2">
      <c r="A21" s="29" t="s">
        <v>16</v>
      </c>
      <c r="B21" s="116"/>
      <c r="C21" s="95"/>
      <c r="D21" s="109"/>
      <c r="E21" s="121"/>
      <c r="F21" s="104"/>
      <c r="G21" s="107"/>
      <c r="H21" s="76"/>
      <c r="I21" s="76"/>
    </row>
    <row r="22" spans="1:9" s="26" customFormat="1" ht="20" customHeight="1" x14ac:dyDescent="0.2">
      <c r="A22" s="29" t="s">
        <v>17</v>
      </c>
      <c r="B22" s="116"/>
      <c r="C22" s="95"/>
      <c r="D22" s="109"/>
      <c r="E22" s="121"/>
      <c r="F22" s="104"/>
      <c r="G22" s="107"/>
      <c r="H22" s="76"/>
      <c r="I22" s="76"/>
    </row>
    <row r="23" spans="1:9" s="26" customFormat="1" ht="20" customHeight="1" x14ac:dyDescent="0.2">
      <c r="A23" s="29" t="s">
        <v>63</v>
      </c>
      <c r="B23" s="116"/>
      <c r="C23" s="95"/>
      <c r="D23" s="109"/>
      <c r="E23" s="121"/>
      <c r="F23" s="104"/>
      <c r="G23" s="107"/>
      <c r="H23" s="76"/>
      <c r="I23" s="76"/>
    </row>
    <row r="24" spans="1:9" s="26" customFormat="1" ht="27" thickBot="1" x14ac:dyDescent="0.25">
      <c r="A24" s="30" t="s">
        <v>20</v>
      </c>
      <c r="B24" s="118"/>
      <c r="C24" s="96"/>
      <c r="D24" s="120"/>
      <c r="E24" s="123"/>
      <c r="F24" s="127"/>
      <c r="G24" s="125"/>
      <c r="H24" s="76"/>
      <c r="I24" s="76"/>
    </row>
    <row r="25" spans="1:9" ht="30" customHeight="1" thickBot="1" x14ac:dyDescent="0.25">
      <c r="A25" s="33" t="s">
        <v>10</v>
      </c>
      <c r="B25" s="42" t="s">
        <v>45</v>
      </c>
      <c r="C25" s="37">
        <f>65*30*2</f>
        <v>3900</v>
      </c>
      <c r="D25" s="31">
        <v>30</v>
      </c>
      <c r="E25" s="44">
        <f>C25/19200</f>
        <v>0.203125</v>
      </c>
      <c r="F25" s="68">
        <v>0</v>
      </c>
      <c r="G25" s="69">
        <f>F25*65*2</f>
        <v>0</v>
      </c>
      <c r="H25" s="72"/>
      <c r="I25" s="72"/>
    </row>
    <row r="26" spans="1:9" ht="30" customHeight="1" thickBot="1" x14ac:dyDescent="0.25">
      <c r="A26" s="34" t="s">
        <v>65</v>
      </c>
      <c r="B26" s="43" t="s">
        <v>47</v>
      </c>
      <c r="C26" s="37">
        <f>D26*2*2</f>
        <v>231.2</v>
      </c>
      <c r="D26" s="31">
        <v>57.8</v>
      </c>
      <c r="E26" s="44">
        <f>C26/19200</f>
        <v>1.2041666666666666E-2</v>
      </c>
      <c r="F26" s="66">
        <v>0</v>
      </c>
      <c r="G26" s="67">
        <f>F26*2*2</f>
        <v>0</v>
      </c>
    </row>
    <row r="27" spans="1:9" ht="30" customHeight="1" thickBot="1" x14ac:dyDescent="0.25">
      <c r="A27" s="35" t="s">
        <v>33</v>
      </c>
      <c r="B27" s="75">
        <v>1</v>
      </c>
      <c r="C27" s="37">
        <f>80*12</f>
        <v>960</v>
      </c>
      <c r="D27" s="31" t="s">
        <v>54</v>
      </c>
      <c r="E27" s="44">
        <f>C27/19200</f>
        <v>0.05</v>
      </c>
      <c r="F27" s="70">
        <v>0</v>
      </c>
      <c r="G27" s="71">
        <f>F27*12</f>
        <v>0</v>
      </c>
      <c r="H27" s="65"/>
    </row>
    <row r="28" spans="1:9" ht="30" customHeight="1" thickBot="1" x14ac:dyDescent="0.25">
      <c r="A28" s="112" t="s">
        <v>48</v>
      </c>
      <c r="B28" s="113"/>
      <c r="C28" s="113"/>
      <c r="D28" s="113"/>
      <c r="E28" s="113"/>
      <c r="F28" s="79">
        <f>C27+C26+C25+C19+C15+C14+C3</f>
        <v>19200</v>
      </c>
      <c r="G28" s="80"/>
      <c r="H28" s="65"/>
    </row>
    <row r="29" spans="1:9" ht="30" customHeight="1" x14ac:dyDescent="0.2">
      <c r="A29" s="90" t="s">
        <v>58</v>
      </c>
      <c r="B29" s="91"/>
      <c r="C29" s="91"/>
      <c r="D29" s="91"/>
      <c r="E29" s="91"/>
      <c r="F29" s="92">
        <f>G3+G14+G15+G19+G25+G26+G27</f>
        <v>0</v>
      </c>
      <c r="G29" s="93"/>
    </row>
    <row r="30" spans="1:9" ht="30" customHeight="1" thickBot="1" x14ac:dyDescent="0.25">
      <c r="A30" s="114" t="s">
        <v>59</v>
      </c>
      <c r="B30" s="115"/>
      <c r="C30" s="115"/>
      <c r="D30" s="115"/>
      <c r="E30" s="115"/>
      <c r="F30" s="81" t="s">
        <v>60</v>
      </c>
      <c r="G30" s="82"/>
    </row>
    <row r="31" spans="1:9" ht="30" customHeight="1" thickBot="1" x14ac:dyDescent="0.25">
      <c r="A31" s="143" t="s">
        <v>66</v>
      </c>
      <c r="B31" s="144"/>
      <c r="C31" s="144"/>
      <c r="D31" s="144"/>
      <c r="E31" s="144"/>
      <c r="F31" s="145">
        <v>500</v>
      </c>
      <c r="G31" s="146"/>
    </row>
    <row r="33" spans="1:7" ht="20" customHeight="1" x14ac:dyDescent="0.2">
      <c r="A33" s="73" t="s">
        <v>56</v>
      </c>
      <c r="B33" s="83" t="s">
        <v>57</v>
      </c>
      <c r="C33" s="84"/>
      <c r="D33" s="84"/>
      <c r="E33" s="84"/>
      <c r="F33" s="84"/>
      <c r="G33" s="85"/>
    </row>
    <row r="34" spans="1:7" ht="20" customHeight="1" x14ac:dyDescent="0.2">
      <c r="A34" s="74"/>
      <c r="B34" s="87"/>
      <c r="C34" s="88"/>
      <c r="D34" s="88"/>
      <c r="E34" s="88"/>
      <c r="F34" s="88"/>
      <c r="G34" s="89"/>
    </row>
    <row r="35" spans="1:7" x14ac:dyDescent="0.2">
      <c r="B35" s="86"/>
      <c r="C35" s="86"/>
      <c r="D35" s="86"/>
      <c r="E35" s="86"/>
      <c r="F35" s="86"/>
      <c r="G35" s="86"/>
    </row>
    <row r="36" spans="1:7" s="20" customFormat="1" ht="20" customHeight="1" x14ac:dyDescent="0.2">
      <c r="A36" s="140" t="s">
        <v>37</v>
      </c>
      <c r="B36" s="141"/>
      <c r="C36" s="141"/>
      <c r="D36" s="141"/>
      <c r="E36" s="141"/>
      <c r="F36" s="141"/>
      <c r="G36" s="141"/>
    </row>
    <row r="37" spans="1:7" s="20" customFormat="1" ht="20" customHeight="1" x14ac:dyDescent="0.2">
      <c r="A37" s="140" t="s">
        <v>44</v>
      </c>
      <c r="B37" s="141"/>
      <c r="C37" s="141"/>
      <c r="D37" s="141"/>
      <c r="E37" s="141"/>
      <c r="F37" s="141"/>
      <c r="G37" s="141"/>
    </row>
    <row r="38" spans="1:7" s="20" customFormat="1" ht="20" customHeight="1" x14ac:dyDescent="0.2">
      <c r="A38" s="142" t="s">
        <v>68</v>
      </c>
      <c r="B38" s="142"/>
      <c r="C38" s="142"/>
      <c r="D38" s="142"/>
      <c r="E38" s="142"/>
      <c r="F38" s="142"/>
      <c r="G38" s="142"/>
    </row>
    <row r="39" spans="1:7" s="20" customFormat="1" ht="20" customHeight="1" x14ac:dyDescent="0.2">
      <c r="A39" s="17"/>
      <c r="B39" s="19"/>
      <c r="C39" s="28"/>
      <c r="D39" s="18"/>
      <c r="E39" s="18"/>
      <c r="F39" s="19"/>
      <c r="G39" s="19"/>
    </row>
    <row r="40" spans="1:7" ht="16" x14ac:dyDescent="0.2">
      <c r="A40" s="17"/>
      <c r="B40" s="19"/>
      <c r="C40" s="28"/>
      <c r="D40" s="18"/>
      <c r="E40" s="18"/>
      <c r="F40" s="19"/>
      <c r="G40" s="19"/>
    </row>
  </sheetData>
  <mergeCells count="33">
    <mergeCell ref="F15:F18"/>
    <mergeCell ref="B1:G1"/>
    <mergeCell ref="A31:E31"/>
    <mergeCell ref="F31:G31"/>
    <mergeCell ref="A38:G38"/>
    <mergeCell ref="D15:D18"/>
    <mergeCell ref="C15:C18"/>
    <mergeCell ref="B12:B13"/>
    <mergeCell ref="A36:G36"/>
    <mergeCell ref="A37:G37"/>
    <mergeCell ref="A28:E28"/>
    <mergeCell ref="A30:E30"/>
    <mergeCell ref="B15:B18"/>
    <mergeCell ref="B19:B24"/>
    <mergeCell ref="D19:D24"/>
    <mergeCell ref="G15:G18"/>
    <mergeCell ref="E15:E18"/>
    <mergeCell ref="E19:E24"/>
    <mergeCell ref="G19:G24"/>
    <mergeCell ref="C19:C24"/>
    <mergeCell ref="F19:F24"/>
    <mergeCell ref="C3:C13"/>
    <mergeCell ref="D3:D13"/>
    <mergeCell ref="E3:E13"/>
    <mergeCell ref="F3:F13"/>
    <mergeCell ref="G3:G13"/>
    <mergeCell ref="F28:G28"/>
    <mergeCell ref="F30:G30"/>
    <mergeCell ref="B33:G33"/>
    <mergeCell ref="B35:G35"/>
    <mergeCell ref="B34:G34"/>
    <mergeCell ref="A29:E29"/>
    <mergeCell ref="F29:G29"/>
  </mergeCells>
  <printOptions horizontalCentered="1" verticalCentered="1"/>
  <pageMargins left="0" right="0" top="0" bottom="0" header="0" footer="0"/>
  <pageSetup paperSize="9" scale="70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BA48D-18B8-C241-B0C7-7999C94821A3}">
  <dimension ref="A1:C12"/>
  <sheetViews>
    <sheetView zoomScale="150" zoomScaleNormal="150" workbookViewId="0">
      <selection activeCell="G21" sqref="G21"/>
    </sheetView>
  </sheetViews>
  <sheetFormatPr baseColWidth="10" defaultRowHeight="13" x14ac:dyDescent="0.15"/>
  <cols>
    <col min="1" max="1" width="23.1640625" style="1" bestFit="1" customWidth="1"/>
    <col min="2" max="2" width="8.83203125" style="3" bestFit="1" customWidth="1"/>
    <col min="3" max="16384" width="10.83203125" style="1"/>
  </cols>
  <sheetData>
    <row r="1" spans="1:3" x14ac:dyDescent="0.15">
      <c r="A1" s="138" t="s">
        <v>29</v>
      </c>
      <c r="B1" s="130" t="s">
        <v>36</v>
      </c>
      <c r="C1" s="131"/>
    </row>
    <row r="2" spans="1:3" x14ac:dyDescent="0.15">
      <c r="A2" s="139"/>
      <c r="B2" s="21" t="s">
        <v>0</v>
      </c>
      <c r="C2" s="5" t="s">
        <v>3</v>
      </c>
    </row>
    <row r="3" spans="1:3" x14ac:dyDescent="0.15">
      <c r="A3" s="6" t="s">
        <v>1</v>
      </c>
      <c r="B3" s="132">
        <v>250</v>
      </c>
      <c r="C3" s="7">
        <f>20%*B3</f>
        <v>50</v>
      </c>
    </row>
    <row r="4" spans="1:3" x14ac:dyDescent="0.15">
      <c r="A4" s="6" t="s">
        <v>2</v>
      </c>
      <c r="B4" s="132"/>
      <c r="C4" s="7">
        <f>10%*B3</f>
        <v>25</v>
      </c>
    </row>
    <row r="5" spans="1:3" x14ac:dyDescent="0.15">
      <c r="A5" s="6" t="s">
        <v>4</v>
      </c>
      <c r="B5" s="132"/>
      <c r="C5" s="7">
        <v>3</v>
      </c>
    </row>
    <row r="6" spans="1:3" x14ac:dyDescent="0.15">
      <c r="A6" s="6" t="s">
        <v>31</v>
      </c>
      <c r="B6" s="132"/>
      <c r="C6" s="16">
        <v>2</v>
      </c>
    </row>
    <row r="7" spans="1:3" x14ac:dyDescent="0.15">
      <c r="A7" s="6" t="s">
        <v>26</v>
      </c>
      <c r="B7" s="132"/>
      <c r="C7" s="7">
        <v>10</v>
      </c>
    </row>
    <row r="8" spans="1:3" ht="14" thickBot="1" x14ac:dyDescent="0.2">
      <c r="A8" s="14" t="s">
        <v>28</v>
      </c>
      <c r="B8" s="133"/>
      <c r="C8" s="15">
        <f>-F1</f>
        <v>0</v>
      </c>
    </row>
    <row r="9" spans="1:3" s="8" customFormat="1" ht="15" thickTop="1" thickBot="1" x14ac:dyDescent="0.2">
      <c r="A9" s="12" t="s">
        <v>27</v>
      </c>
      <c r="B9" s="13"/>
      <c r="C9" s="25">
        <f>C3+C4+C5+C6+C7</f>
        <v>90</v>
      </c>
    </row>
    <row r="10" spans="1:3" s="9" customFormat="1" x14ac:dyDescent="0.15">
      <c r="A10" s="136" t="s">
        <v>35</v>
      </c>
      <c r="B10" s="134" t="s">
        <v>36</v>
      </c>
      <c r="C10" s="135"/>
    </row>
    <row r="11" spans="1:3" s="9" customFormat="1" x14ac:dyDescent="0.15">
      <c r="A11" s="137"/>
      <c r="B11" s="10" t="s">
        <v>30</v>
      </c>
      <c r="C11" s="11" t="s">
        <v>3</v>
      </c>
    </row>
    <row r="12" spans="1:3" ht="14" thickBot="1" x14ac:dyDescent="0.2">
      <c r="A12" s="22" t="s">
        <v>25</v>
      </c>
      <c r="B12" s="23">
        <f>C9</f>
        <v>90</v>
      </c>
      <c r="C12" s="24">
        <v>65</v>
      </c>
    </row>
  </sheetData>
  <sheetProtection algorithmName="SHA-512" hashValue="rgDvZ4BfNIB0yYINUrfrJTJw+evCmgTTm9RJFAeMqalMWbBtRuF49KAvVfKGWQdIjdvHuKhOx3H41iLOFOzohA==" saltValue="naggIJZirY0bu6MTozUHog==" spinCount="100000" sheet="1" objects="1" scenarios="1"/>
  <mergeCells count="5">
    <mergeCell ref="B1:C1"/>
    <mergeCell ref="B3:B8"/>
    <mergeCell ref="B10:C10"/>
    <mergeCell ref="A10:A11"/>
    <mergeCell ref="A1:A2"/>
  </mergeCells>
  <phoneticPr fontId="2" type="noConversion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F0942-6582-F845-AD92-122ABD1D5B45}">
  <dimension ref="A1"/>
  <sheetViews>
    <sheetView workbookViewId="0">
      <selection activeCell="M47" sqref="M47"/>
    </sheetView>
  </sheetViews>
  <sheetFormatPr baseColWidth="10" defaultRowHeight="16" x14ac:dyDescent="0.2"/>
  <sheetData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Tabella Proposta offerta</vt:lpstr>
      <vt:lpstr>stima visite</vt:lpstr>
      <vt:lpstr>Foglio5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Utente di Microsoft Office</cp:lastModifiedBy>
  <cp:lastPrinted>2021-07-23T14:33:59Z</cp:lastPrinted>
  <dcterms:created xsi:type="dcterms:W3CDTF">2021-07-12T10:28:27Z</dcterms:created>
  <dcterms:modified xsi:type="dcterms:W3CDTF">2021-08-02T11:14:28Z</dcterms:modified>
</cp:coreProperties>
</file>